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1535" windowHeight="55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4" i="1"/>
  <c r="F5" s="1"/>
  <c r="F6" s="1"/>
  <c r="F7" s="1"/>
  <c r="F8" s="1"/>
  <c r="F9" s="1"/>
  <c r="D11"/>
  <c r="E9" s="1"/>
  <c r="C4"/>
  <c r="I4" s="1"/>
  <c r="J4" l="1"/>
  <c r="E4"/>
  <c r="E6"/>
  <c r="E8"/>
  <c r="E5"/>
  <c r="E7"/>
  <c r="B5"/>
  <c r="G4" l="1"/>
  <c r="G5" s="1"/>
  <c r="G6" s="1"/>
  <c r="G7" s="1"/>
  <c r="G8" s="1"/>
  <c r="G9" s="1"/>
  <c r="H4"/>
  <c r="H5" s="1"/>
  <c r="H6" s="1"/>
  <c r="H7" s="1"/>
  <c r="H8" s="1"/>
  <c r="H9" s="1"/>
  <c r="C5"/>
  <c r="B6" s="1"/>
  <c r="C16"/>
  <c r="I5"/>
  <c r="J5" l="1"/>
  <c r="C6"/>
  <c r="B7" s="1"/>
  <c r="C15"/>
  <c r="I6"/>
  <c r="J6" l="1"/>
  <c r="C7"/>
  <c r="B8" s="1"/>
  <c r="I7" l="1"/>
  <c r="C8"/>
  <c r="B9" s="1"/>
  <c r="J7"/>
  <c r="I8" l="1"/>
  <c r="C9"/>
  <c r="I9" s="1"/>
  <c r="J8" l="1"/>
  <c r="J9"/>
  <c r="J11" l="1"/>
  <c r="C14" s="1"/>
  <c r="M4" l="1"/>
  <c r="Q4" s="1"/>
  <c r="N4"/>
  <c r="R4" s="1"/>
  <c r="M5"/>
  <c r="N5"/>
  <c r="R5" s="1"/>
  <c r="M6"/>
  <c r="M7"/>
  <c r="Q7" s="1"/>
  <c r="M9"/>
  <c r="M8"/>
  <c r="L4"/>
  <c r="P4" s="1"/>
  <c r="Q5"/>
  <c r="Q6"/>
  <c r="N6"/>
  <c r="R6" s="1"/>
  <c r="N7"/>
  <c r="R7" s="1"/>
  <c r="Q9"/>
  <c r="N8"/>
  <c r="R8" s="1"/>
  <c r="N9"/>
  <c r="R9" s="1"/>
  <c r="Q8"/>
  <c r="L7"/>
  <c r="P7" s="1"/>
  <c r="K8"/>
  <c r="L5"/>
  <c r="P5" s="1"/>
  <c r="K6"/>
  <c r="K4"/>
  <c r="K7"/>
  <c r="K5"/>
  <c r="L8"/>
  <c r="P8" s="1"/>
  <c r="L6"/>
  <c r="P6" s="1"/>
  <c r="K9"/>
  <c r="L9"/>
  <c r="P9" s="1"/>
  <c r="R11" l="1"/>
  <c r="C22" s="1"/>
  <c r="Q11"/>
  <c r="C20" s="1"/>
  <c r="P11"/>
  <c r="K11"/>
  <c r="C17" s="1"/>
  <c r="C18" l="1"/>
  <c r="C19" s="1"/>
  <c r="C24" l="1"/>
  <c r="C21"/>
  <c r="C23"/>
</calcChain>
</file>

<file path=xl/sharedStrings.xml><?xml version="1.0" encoding="utf-8"?>
<sst xmlns="http://schemas.openxmlformats.org/spreadsheetml/2006/main" count="45" uniqueCount="44">
  <si>
    <t>Limites</t>
  </si>
  <si>
    <t>Infrior</t>
  </si>
  <si>
    <t>Superior</t>
  </si>
  <si>
    <t>w</t>
  </si>
  <si>
    <t>FRECUENCIAS</t>
  </si>
  <si>
    <t>Absoluta</t>
  </si>
  <si>
    <t>Relativa</t>
  </si>
  <si>
    <t>Absoluta acumulada</t>
  </si>
  <si>
    <t>Relativa acumulada(ojiva&lt;)</t>
  </si>
  <si>
    <t>Relativa acumulada (ojiva &gt; )</t>
  </si>
  <si>
    <t>Marca de clase</t>
  </si>
  <si>
    <t>Media</t>
  </si>
  <si>
    <t>mediana</t>
  </si>
  <si>
    <t>moda</t>
  </si>
  <si>
    <t>DM</t>
  </si>
  <si>
    <t>varianza</t>
  </si>
  <si>
    <t>desviacio tipuca</t>
  </si>
  <si>
    <t>DMA</t>
  </si>
  <si>
    <t>Difrencia^2 por F.A.</t>
  </si>
  <si>
    <t>Difrencia^3 por F.A.</t>
  </si>
  <si>
    <t>Difrencia^4 por F.A.</t>
  </si>
  <si>
    <t>Difrencia^2 cuadrada</t>
  </si>
  <si>
    <t>Difrencia^3 cubica</t>
  </si>
  <si>
    <t>Difrencia^4 cuarta</t>
  </si>
  <si>
    <t>sesgo</t>
  </si>
  <si>
    <t>kurtosis</t>
  </si>
  <si>
    <t>m3</t>
  </si>
  <si>
    <t>m4</t>
  </si>
  <si>
    <t>CV</t>
  </si>
  <si>
    <t>Qx</t>
  </si>
  <si>
    <t>Dx</t>
  </si>
  <si>
    <t>Px</t>
  </si>
  <si>
    <t>Mx</t>
  </si>
  <si>
    <r>
      <rPr>
        <sz val="11"/>
        <color rgb="FFFF0000"/>
        <rFont val="Calibri"/>
        <family val="2"/>
        <scheme val="minor"/>
      </rPr>
      <t>[((N/2*x</t>
    </r>
    <r>
      <rPr>
        <sz val="11"/>
        <color theme="1"/>
        <rFont val="Calibri"/>
        <family val="2"/>
        <scheme val="minor"/>
      </rPr>
      <t>-Faa)/FI)*w+Li</t>
    </r>
  </si>
  <si>
    <r>
      <rPr>
        <sz val="11"/>
        <color rgb="FFFF0000"/>
        <rFont val="Calibri"/>
        <family val="2"/>
        <scheme val="minor"/>
      </rPr>
      <t>[((N/4*x</t>
    </r>
    <r>
      <rPr>
        <sz val="11"/>
        <color theme="1"/>
        <rFont val="Calibri"/>
        <family val="2"/>
        <scheme val="minor"/>
      </rPr>
      <t>-Faa)/FI)*w+Li</t>
    </r>
  </si>
  <si>
    <r>
      <rPr>
        <sz val="11"/>
        <color rgb="FFFF0000"/>
        <rFont val="Calibri"/>
        <family val="2"/>
        <scheme val="minor"/>
      </rPr>
      <t>[((N/10*</t>
    </r>
    <r>
      <rPr>
        <sz val="11"/>
        <color theme="1"/>
        <rFont val="Calibri"/>
        <family val="2"/>
        <scheme val="minor"/>
      </rPr>
      <t>x-Faa)/FI)*w+Li</t>
    </r>
  </si>
  <si>
    <r>
      <rPr>
        <sz val="11"/>
        <color rgb="FFFF0000"/>
        <rFont val="Calibri"/>
        <family val="2"/>
        <scheme val="minor"/>
      </rPr>
      <t>[((N/100*</t>
    </r>
    <r>
      <rPr>
        <sz val="11"/>
        <color theme="1"/>
        <rFont val="Calibri"/>
        <family val="2"/>
        <scheme val="minor"/>
      </rPr>
      <t>x-Faa)/FI)*w+Li</t>
    </r>
  </si>
  <si>
    <t>comparar 2 poblaciones</t>
  </si>
  <si>
    <t>*indica la clase de la cual tomaremos las frecuencias</t>
  </si>
  <si>
    <t xml:space="preserve">se busca en la F.a. el valor mas cernano </t>
  </si>
  <si>
    <t>327/4=81.75---</t>
  </si>
  <si>
    <t>29----141</t>
  </si>
  <si>
    <t>tomamos la clase 2 de (141)</t>
  </si>
  <si>
    <t>Clase</t>
  </si>
</sst>
</file>

<file path=xl/styles.xml><?xml version="1.0" encoding="utf-8"?>
<styleSheet xmlns="http://schemas.openxmlformats.org/spreadsheetml/2006/main">
  <numFmts count="2">
    <numFmt numFmtId="164" formatCode="0.00000%"/>
    <numFmt numFmtId="168" formatCode="0.000000%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8" fontId="0" fillId="0" borderId="0" xfId="1" applyNumberFormat="1" applyFont="1"/>
    <xf numFmtId="0" fontId="0" fillId="0" borderId="1" xfId="0" applyBorder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/>
      <c:lineChart>
        <c:grouping val="standard"/>
        <c:ser>
          <c:idx val="0"/>
          <c:order val="0"/>
          <c:tx>
            <c:strRef>
              <c:f>Hoja1!$G$2</c:f>
              <c:strCache>
                <c:ptCount val="1"/>
                <c:pt idx="0">
                  <c:v>Relativa acumulada(ojiva&lt;)</c:v>
                </c:pt>
              </c:strCache>
            </c:strRef>
          </c:tx>
          <c:marker>
            <c:symbol val="none"/>
          </c:marker>
          <c:val>
            <c:numRef>
              <c:f>Hoja1!$G$3:$G$9</c:f>
              <c:numCache>
                <c:formatCode>0.00000%</c:formatCode>
                <c:ptCount val="7"/>
                <c:pt idx="0" formatCode="General">
                  <c:v>0</c:v>
                </c:pt>
                <c:pt idx="1">
                  <c:v>8.8685015290519878E-2</c:v>
                </c:pt>
                <c:pt idx="2">
                  <c:v>0.43119266055045868</c:v>
                </c:pt>
                <c:pt idx="3">
                  <c:v>0.74311926605504586</c:v>
                </c:pt>
                <c:pt idx="4">
                  <c:v>0.89602446483180431</c:v>
                </c:pt>
                <c:pt idx="5">
                  <c:v>0.9785932721712538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Hoja1!$H$2</c:f>
              <c:strCache>
                <c:ptCount val="1"/>
                <c:pt idx="0">
                  <c:v>Relativa acumulada (ojiva &gt; )</c:v>
                </c:pt>
              </c:strCache>
            </c:strRef>
          </c:tx>
          <c:marker>
            <c:symbol val="none"/>
          </c:marker>
          <c:val>
            <c:numRef>
              <c:f>Hoja1!$H$3:$H$9</c:f>
              <c:numCache>
                <c:formatCode>0.00000%</c:formatCode>
                <c:ptCount val="7"/>
                <c:pt idx="0" formatCode="General">
                  <c:v>1</c:v>
                </c:pt>
                <c:pt idx="1">
                  <c:v>0.91131498470948014</c:v>
                </c:pt>
                <c:pt idx="2">
                  <c:v>0.56880733944954132</c:v>
                </c:pt>
                <c:pt idx="3">
                  <c:v>0.25688073394495414</c:v>
                </c:pt>
                <c:pt idx="4">
                  <c:v>0.10397553516819574</c:v>
                </c:pt>
                <c:pt idx="5">
                  <c:v>2.1406727828746197E-2</c:v>
                </c:pt>
                <c:pt idx="6">
                  <c:v>0</c:v>
                </c:pt>
              </c:numCache>
            </c:numRef>
          </c:val>
        </c:ser>
        <c:marker val="1"/>
        <c:axId val="38659968"/>
        <c:axId val="38684544"/>
      </c:lineChart>
      <c:catAx>
        <c:axId val="38659968"/>
        <c:scaling>
          <c:orientation val="minMax"/>
        </c:scaling>
        <c:axPos val="b"/>
        <c:tickLblPos val="nextTo"/>
        <c:crossAx val="38684544"/>
        <c:crosses val="autoZero"/>
        <c:auto val="1"/>
        <c:lblAlgn val="ctr"/>
        <c:lblOffset val="100"/>
      </c:catAx>
      <c:valAx>
        <c:axId val="38684544"/>
        <c:scaling>
          <c:orientation val="minMax"/>
        </c:scaling>
        <c:axPos val="l"/>
        <c:majorGridlines/>
        <c:numFmt formatCode="General" sourceLinked="1"/>
        <c:tickLblPos val="nextTo"/>
        <c:crossAx val="38659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Histograma</a:t>
            </a:r>
          </a:p>
        </c:rich>
      </c:tx>
      <c:layout/>
      <c:overlay val="1"/>
    </c:title>
    <c:view3D>
      <c:perspective val="30"/>
    </c:view3D>
    <c:plotArea>
      <c:layout/>
      <c:bar3DChart>
        <c:barDir val="col"/>
        <c:grouping val="clustered"/>
        <c:ser>
          <c:idx val="0"/>
          <c:order val="0"/>
          <c:val>
            <c:numRef>
              <c:f>Hoja1!$D$4:$D$9</c:f>
              <c:numCache>
                <c:formatCode>General</c:formatCode>
                <c:ptCount val="6"/>
                <c:pt idx="0">
                  <c:v>29</c:v>
                </c:pt>
                <c:pt idx="1">
                  <c:v>112</c:v>
                </c:pt>
                <c:pt idx="2">
                  <c:v>102</c:v>
                </c:pt>
                <c:pt idx="3">
                  <c:v>50</c:v>
                </c:pt>
                <c:pt idx="4">
                  <c:v>27</c:v>
                </c:pt>
                <c:pt idx="5">
                  <c:v>7</c:v>
                </c:pt>
              </c:numCache>
            </c:numRef>
          </c:val>
        </c:ser>
        <c:shape val="cylinder"/>
        <c:axId val="42821120"/>
        <c:axId val="42822656"/>
        <c:axId val="0"/>
      </c:bar3DChart>
      <c:catAx>
        <c:axId val="42821120"/>
        <c:scaling>
          <c:orientation val="minMax"/>
        </c:scaling>
        <c:axPos val="b"/>
        <c:tickLblPos val="nextTo"/>
        <c:crossAx val="42822656"/>
        <c:crosses val="autoZero"/>
        <c:auto val="1"/>
        <c:lblAlgn val="ctr"/>
        <c:lblOffset val="100"/>
      </c:catAx>
      <c:valAx>
        <c:axId val="42822656"/>
        <c:scaling>
          <c:orientation val="minMax"/>
        </c:scaling>
        <c:axPos val="l"/>
        <c:majorGridlines/>
        <c:numFmt formatCode="General" sourceLinked="1"/>
        <c:tickLblPos val="nextTo"/>
        <c:crossAx val="42821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/>
              <a:t>Poligono de frecuencias</a:t>
            </a:r>
          </a:p>
        </c:rich>
      </c:tx>
      <c:layout/>
      <c:overlay val="1"/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Hoja1!$D$4:$D$9</c:f>
              <c:numCache>
                <c:formatCode>General</c:formatCode>
                <c:ptCount val="6"/>
                <c:pt idx="0">
                  <c:v>29</c:v>
                </c:pt>
                <c:pt idx="1">
                  <c:v>112</c:v>
                </c:pt>
                <c:pt idx="2">
                  <c:v>102</c:v>
                </c:pt>
                <c:pt idx="3">
                  <c:v>50</c:v>
                </c:pt>
                <c:pt idx="4">
                  <c:v>27</c:v>
                </c:pt>
                <c:pt idx="5">
                  <c:v>7</c:v>
                </c:pt>
              </c:numCache>
            </c:numRef>
          </c:val>
        </c:ser>
        <c:marker val="1"/>
        <c:axId val="42834560"/>
        <c:axId val="42844544"/>
      </c:lineChart>
      <c:catAx>
        <c:axId val="42834560"/>
        <c:scaling>
          <c:orientation val="minMax"/>
        </c:scaling>
        <c:axPos val="b"/>
        <c:tickLblPos val="nextTo"/>
        <c:crossAx val="42844544"/>
        <c:crosses val="autoZero"/>
        <c:auto val="1"/>
        <c:lblAlgn val="ctr"/>
        <c:lblOffset val="100"/>
      </c:catAx>
      <c:valAx>
        <c:axId val="42844544"/>
        <c:scaling>
          <c:orientation val="minMax"/>
        </c:scaling>
        <c:axPos val="l"/>
        <c:majorGridlines/>
        <c:numFmt formatCode="General" sourceLinked="1"/>
        <c:tickLblPos val="nextTo"/>
        <c:crossAx val="42834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/>
      <c:lineChart>
        <c:grouping val="standard"/>
        <c:ser>
          <c:idx val="0"/>
          <c:order val="0"/>
          <c:tx>
            <c:strRef>
              <c:f>Hoja1!$G$2</c:f>
              <c:strCache>
                <c:ptCount val="1"/>
                <c:pt idx="0">
                  <c:v>Relativa acumulada(ojiva&lt;)</c:v>
                </c:pt>
              </c:strCache>
            </c:strRef>
          </c:tx>
          <c:marker>
            <c:symbol val="none"/>
          </c:marker>
          <c:val>
            <c:numRef>
              <c:f>Hoja1!$G$3:$G$9</c:f>
              <c:numCache>
                <c:formatCode>0.00000%</c:formatCode>
                <c:ptCount val="7"/>
                <c:pt idx="0" formatCode="General">
                  <c:v>0</c:v>
                </c:pt>
                <c:pt idx="1">
                  <c:v>8.8685015290519878E-2</c:v>
                </c:pt>
                <c:pt idx="2">
                  <c:v>0.43119266055045868</c:v>
                </c:pt>
                <c:pt idx="3">
                  <c:v>0.74311926605504586</c:v>
                </c:pt>
                <c:pt idx="4">
                  <c:v>0.89602446483180431</c:v>
                </c:pt>
                <c:pt idx="5">
                  <c:v>0.9785932721712538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Hoja1!$H$2</c:f>
              <c:strCache>
                <c:ptCount val="1"/>
                <c:pt idx="0">
                  <c:v>Relativa acumulada (ojiva &gt; )</c:v>
                </c:pt>
              </c:strCache>
            </c:strRef>
          </c:tx>
          <c:marker>
            <c:symbol val="none"/>
          </c:marker>
          <c:val>
            <c:numRef>
              <c:f>Hoja1!$H$3:$H$9</c:f>
              <c:numCache>
                <c:formatCode>0.00000%</c:formatCode>
                <c:ptCount val="7"/>
                <c:pt idx="0" formatCode="General">
                  <c:v>1</c:v>
                </c:pt>
                <c:pt idx="1">
                  <c:v>0.91131498470948014</c:v>
                </c:pt>
                <c:pt idx="2">
                  <c:v>0.56880733944954132</c:v>
                </c:pt>
                <c:pt idx="3">
                  <c:v>0.25688073394495414</c:v>
                </c:pt>
                <c:pt idx="4">
                  <c:v>0.10397553516819574</c:v>
                </c:pt>
                <c:pt idx="5">
                  <c:v>2.1406727828746197E-2</c:v>
                </c:pt>
                <c:pt idx="6">
                  <c:v>0</c:v>
                </c:pt>
              </c:numCache>
            </c:numRef>
          </c:val>
        </c:ser>
        <c:marker val="1"/>
        <c:axId val="44733568"/>
        <c:axId val="44735104"/>
      </c:lineChart>
      <c:catAx>
        <c:axId val="44733568"/>
        <c:scaling>
          <c:orientation val="minMax"/>
        </c:scaling>
        <c:axPos val="b"/>
        <c:tickLblPos val="nextTo"/>
        <c:crossAx val="44735104"/>
        <c:crosses val="autoZero"/>
        <c:auto val="1"/>
        <c:lblAlgn val="ctr"/>
        <c:lblOffset val="100"/>
      </c:catAx>
      <c:valAx>
        <c:axId val="44735104"/>
        <c:scaling>
          <c:orientation val="minMax"/>
        </c:scaling>
        <c:axPos val="l"/>
        <c:majorGridlines/>
        <c:numFmt formatCode="General" sourceLinked="1"/>
        <c:tickLblPos val="nextTo"/>
        <c:crossAx val="447335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Histograma</a:t>
            </a:r>
          </a:p>
        </c:rich>
      </c:tx>
      <c:overlay val="1"/>
    </c:title>
    <c:view3D>
      <c:perspective val="30"/>
    </c:view3D>
    <c:plotArea>
      <c:layout/>
      <c:bar3DChart>
        <c:barDir val="col"/>
        <c:grouping val="clustered"/>
        <c:ser>
          <c:idx val="0"/>
          <c:order val="0"/>
          <c:val>
            <c:numRef>
              <c:f>Hoja1!$D$4:$D$9</c:f>
              <c:numCache>
                <c:formatCode>General</c:formatCode>
                <c:ptCount val="6"/>
                <c:pt idx="0">
                  <c:v>29</c:v>
                </c:pt>
                <c:pt idx="1">
                  <c:v>112</c:v>
                </c:pt>
                <c:pt idx="2">
                  <c:v>102</c:v>
                </c:pt>
                <c:pt idx="3">
                  <c:v>50</c:v>
                </c:pt>
                <c:pt idx="4">
                  <c:v>27</c:v>
                </c:pt>
                <c:pt idx="5">
                  <c:v>7</c:v>
                </c:pt>
              </c:numCache>
            </c:numRef>
          </c:val>
        </c:ser>
        <c:shape val="cylinder"/>
        <c:axId val="47802624"/>
        <c:axId val="47804416"/>
        <c:axId val="0"/>
      </c:bar3DChart>
      <c:catAx>
        <c:axId val="47802624"/>
        <c:scaling>
          <c:orientation val="minMax"/>
        </c:scaling>
        <c:axPos val="b"/>
        <c:tickLblPos val="nextTo"/>
        <c:crossAx val="47804416"/>
        <c:crosses val="autoZero"/>
        <c:auto val="1"/>
        <c:lblAlgn val="ctr"/>
        <c:lblOffset val="100"/>
      </c:catAx>
      <c:valAx>
        <c:axId val="47804416"/>
        <c:scaling>
          <c:orientation val="minMax"/>
        </c:scaling>
        <c:axPos val="l"/>
        <c:majorGridlines/>
        <c:numFmt formatCode="General" sourceLinked="1"/>
        <c:tickLblPos val="nextTo"/>
        <c:crossAx val="478026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/>
              <a:t>Poligono de frecuencias</a:t>
            </a:r>
          </a:p>
        </c:rich>
      </c:tx>
      <c:overlay val="1"/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Hoja1!$D$4:$D$9</c:f>
              <c:numCache>
                <c:formatCode>General</c:formatCode>
                <c:ptCount val="6"/>
                <c:pt idx="0">
                  <c:v>29</c:v>
                </c:pt>
                <c:pt idx="1">
                  <c:v>112</c:v>
                </c:pt>
                <c:pt idx="2">
                  <c:v>102</c:v>
                </c:pt>
                <c:pt idx="3">
                  <c:v>50</c:v>
                </c:pt>
                <c:pt idx="4">
                  <c:v>27</c:v>
                </c:pt>
                <c:pt idx="5">
                  <c:v>7</c:v>
                </c:pt>
              </c:numCache>
            </c:numRef>
          </c:val>
        </c:ser>
        <c:marker val="1"/>
        <c:axId val="47811968"/>
        <c:axId val="47838336"/>
      </c:lineChart>
      <c:catAx>
        <c:axId val="47811968"/>
        <c:scaling>
          <c:orientation val="minMax"/>
        </c:scaling>
        <c:axPos val="b"/>
        <c:tickLblPos val="nextTo"/>
        <c:crossAx val="47838336"/>
        <c:crosses val="autoZero"/>
        <c:auto val="1"/>
        <c:lblAlgn val="ctr"/>
        <c:lblOffset val="100"/>
      </c:catAx>
      <c:valAx>
        <c:axId val="47838336"/>
        <c:scaling>
          <c:orientation val="minMax"/>
        </c:scaling>
        <c:axPos val="l"/>
        <c:majorGridlines/>
        <c:numFmt formatCode="General" sourceLinked="1"/>
        <c:tickLblPos val="nextTo"/>
        <c:crossAx val="478119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12</xdr:row>
      <xdr:rowOff>9525</xdr:rowOff>
    </xdr:from>
    <xdr:to>
      <xdr:col>11</xdr:col>
      <xdr:colOff>19050</xdr:colOff>
      <xdr:row>26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104775</xdr:colOff>
      <xdr:row>12</xdr:row>
      <xdr:rowOff>0</xdr:rowOff>
    </xdr:from>
    <xdr:to>
      <xdr:col>17</xdr:col>
      <xdr:colOff>704850</xdr:colOff>
      <xdr:row>26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276225</xdr:colOff>
      <xdr:row>27</xdr:row>
      <xdr:rowOff>133350</xdr:rowOff>
    </xdr:from>
    <xdr:to>
      <xdr:col>11</xdr:col>
      <xdr:colOff>409575</xdr:colOff>
      <xdr:row>42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14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7</xdr:col>
      <xdr:colOff>0</xdr:colOff>
      <xdr:row>30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6</xdr:col>
      <xdr:colOff>0</xdr:colOff>
      <xdr:row>45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1"/>
  <sheetViews>
    <sheetView tabSelected="1" workbookViewId="0">
      <selection activeCell="F30" sqref="F30"/>
    </sheetView>
  </sheetViews>
  <sheetFormatPr baseColWidth="10" defaultRowHeight="15"/>
  <cols>
    <col min="1" max="1" width="5.7109375" bestFit="1" customWidth="1"/>
    <col min="3" max="3" width="12" bestFit="1" customWidth="1"/>
    <col min="5" max="5" width="14" customWidth="1"/>
    <col min="7" max="7" width="11.28515625" bestFit="1" customWidth="1"/>
    <col min="8" max="8" width="12.140625" bestFit="1" customWidth="1"/>
    <col min="12" max="14" width="11.42578125" customWidth="1"/>
    <col min="15" max="15" width="2.42578125" customWidth="1"/>
  </cols>
  <sheetData>
    <row r="1" spans="1:19">
      <c r="B1" s="9" t="s">
        <v>0</v>
      </c>
      <c r="C1" s="9"/>
      <c r="D1" s="9" t="s">
        <v>4</v>
      </c>
      <c r="E1" s="9"/>
      <c r="F1" s="9"/>
      <c r="G1" s="9"/>
      <c r="H1" s="9"/>
      <c r="I1" s="9"/>
    </row>
    <row r="2" spans="1:19" ht="45">
      <c r="A2" s="8" t="s">
        <v>43</v>
      </c>
      <c r="B2" s="1" t="s">
        <v>1</v>
      </c>
      <c r="C2" s="1" t="s">
        <v>2</v>
      </c>
      <c r="D2" s="1" t="s">
        <v>5</v>
      </c>
      <c r="E2" s="1" t="s">
        <v>6</v>
      </c>
      <c r="F2" s="3" t="s">
        <v>7</v>
      </c>
      <c r="G2" s="4" t="s">
        <v>8</v>
      </c>
      <c r="H2" s="4" t="s">
        <v>9</v>
      </c>
      <c r="I2" s="4" t="s">
        <v>10</v>
      </c>
      <c r="J2" t="s">
        <v>11</v>
      </c>
      <c r="K2" t="s">
        <v>17</v>
      </c>
    </row>
    <row r="3" spans="1:19" ht="30">
      <c r="B3" s="1"/>
      <c r="C3" s="1"/>
      <c r="D3" s="1"/>
      <c r="E3" s="1"/>
      <c r="F3" s="3"/>
      <c r="G3" s="4">
        <v>0</v>
      </c>
      <c r="H3" s="1">
        <v>1</v>
      </c>
      <c r="I3" s="1"/>
      <c r="L3" s="3" t="s">
        <v>21</v>
      </c>
      <c r="M3" s="3" t="s">
        <v>22</v>
      </c>
      <c r="N3" s="3" t="s">
        <v>23</v>
      </c>
      <c r="O3" s="3"/>
      <c r="P3" s="3" t="s">
        <v>18</v>
      </c>
      <c r="Q3" s="3" t="s">
        <v>19</v>
      </c>
      <c r="R3" s="3" t="s">
        <v>20</v>
      </c>
      <c r="S3" s="3"/>
    </row>
    <row r="4" spans="1:19">
      <c r="A4">
        <v>1</v>
      </c>
      <c r="B4" s="1">
        <v>68.45</v>
      </c>
      <c r="C4" s="1">
        <f t="shared" ref="C4:C9" si="0">B4+$C$13</f>
        <v>72.45</v>
      </c>
      <c r="D4" s="1">
        <v>29</v>
      </c>
      <c r="E4" s="5">
        <f>D4/$D$11</f>
        <v>8.8685015290519878E-2</v>
      </c>
      <c r="F4" s="1">
        <f>D4</f>
        <v>29</v>
      </c>
      <c r="G4" s="5">
        <f>G3+E4</f>
        <v>8.8685015290519878E-2</v>
      </c>
      <c r="H4" s="5">
        <f>H3-E4</f>
        <v>0.91131498470948014</v>
      </c>
      <c r="I4" s="1">
        <f>(B4+C4)/2</f>
        <v>70.45</v>
      </c>
      <c r="J4">
        <f>I4*D4</f>
        <v>2043.0500000000002</v>
      </c>
      <c r="K4">
        <f>ABS(I4-$C$14)*D4</f>
        <v>216.03669724770668</v>
      </c>
      <c r="L4">
        <f>(I4-$C$14)^2</f>
        <v>55.495665348034819</v>
      </c>
      <c r="M4">
        <f>(I4-$C$14)^3</f>
        <v>-413.41725011563608</v>
      </c>
      <c r="N4">
        <f>(I4-$C$14)^4</f>
        <v>3079.7688724210725</v>
      </c>
      <c r="P4">
        <f t="shared" ref="P4:P9" si="1">L4*D4</f>
        <v>1609.3742950930098</v>
      </c>
      <c r="Q4">
        <f>M4*D4</f>
        <v>-11989.100253353447</v>
      </c>
      <c r="R4">
        <f>N4*D4</f>
        <v>89313.297300211096</v>
      </c>
    </row>
    <row r="5" spans="1:19">
      <c r="A5">
        <v>2</v>
      </c>
      <c r="B5" s="1">
        <f>+C4</f>
        <v>72.45</v>
      </c>
      <c r="C5" s="1">
        <f t="shared" si="0"/>
        <v>76.45</v>
      </c>
      <c r="D5" s="1">
        <v>112</v>
      </c>
      <c r="E5" s="5">
        <f t="shared" ref="E5:E9" si="2">D5/$D$11</f>
        <v>0.34250764525993882</v>
      </c>
      <c r="F5" s="1">
        <f>D5+F4</f>
        <v>141</v>
      </c>
      <c r="G5" s="5">
        <f t="shared" ref="G5:G9" si="3">G4+E5</f>
        <v>0.43119266055045868</v>
      </c>
      <c r="H5" s="5">
        <f t="shared" ref="H5:H9" si="4">H4-E5</f>
        <v>0.56880733944954132</v>
      </c>
      <c r="I5" s="1">
        <f t="shared" ref="I5:I9" si="5">(B5+C5)/2</f>
        <v>74.45</v>
      </c>
      <c r="J5">
        <f t="shared" ref="J5:J9" si="6">I5*D5</f>
        <v>8338.4</v>
      </c>
      <c r="K5">
        <f t="shared" ref="K5:K9" si="7">ABS(I5-$C$14)*D5</f>
        <v>386.34862385321208</v>
      </c>
      <c r="L5">
        <f t="shared" ref="L5:L9" si="8">(I5-$C$14)^2</f>
        <v>11.899335072805385</v>
      </c>
      <c r="M5">
        <f>(I5-$C$14)^3</f>
        <v>-41.047247590594836</v>
      </c>
      <c r="N5">
        <f>(I5-$C$14)^4</f>
        <v>141.59417517489635</v>
      </c>
      <c r="P5">
        <f t="shared" si="1"/>
        <v>1332.7255281542032</v>
      </c>
      <c r="Q5">
        <f t="shared" ref="Q5:Q9" si="9">M5*D5</f>
        <v>-4597.2917301466214</v>
      </c>
      <c r="R5">
        <f>N5*D5</f>
        <v>15858.547619588391</v>
      </c>
    </row>
    <row r="6" spans="1:19">
      <c r="A6">
        <v>3</v>
      </c>
      <c r="B6" s="1">
        <f t="shared" ref="B6:B9" si="10">+C5</f>
        <v>76.45</v>
      </c>
      <c r="C6" s="1">
        <f t="shared" si="0"/>
        <v>80.45</v>
      </c>
      <c r="D6" s="1">
        <v>102</v>
      </c>
      <c r="E6" s="5">
        <f t="shared" si="2"/>
        <v>0.31192660550458717</v>
      </c>
      <c r="F6" s="1">
        <f t="shared" ref="F6:F9" si="11">D6+F5</f>
        <v>243</v>
      </c>
      <c r="G6" s="5">
        <f t="shared" si="3"/>
        <v>0.74311926605504586</v>
      </c>
      <c r="H6" s="5">
        <f t="shared" si="4"/>
        <v>0.25688073394495414</v>
      </c>
      <c r="I6" s="1">
        <f t="shared" si="5"/>
        <v>78.45</v>
      </c>
      <c r="J6">
        <f t="shared" si="6"/>
        <v>8001.9000000000005</v>
      </c>
      <c r="K6">
        <f t="shared" si="7"/>
        <v>56.146788990824717</v>
      </c>
      <c r="L6">
        <f t="shared" si="8"/>
        <v>0.30300479757595117</v>
      </c>
      <c r="M6">
        <f>(I6-$C$14)^3</f>
        <v>0.16679163169318126</v>
      </c>
      <c r="N6">
        <f>(I6-$C$14)^4</f>
        <v>9.181190735404314E-2</v>
      </c>
      <c r="P6">
        <f t="shared" si="1"/>
        <v>30.90648935274702</v>
      </c>
      <c r="Q6">
        <f t="shared" si="9"/>
        <v>17.012746432704489</v>
      </c>
      <c r="R6">
        <f>N6*D6</f>
        <v>9.3648145501124009</v>
      </c>
    </row>
    <row r="7" spans="1:19">
      <c r="A7">
        <v>4</v>
      </c>
      <c r="B7" s="1">
        <f t="shared" si="10"/>
        <v>80.45</v>
      </c>
      <c r="C7" s="1">
        <f t="shared" si="0"/>
        <v>84.45</v>
      </c>
      <c r="D7" s="1">
        <v>50</v>
      </c>
      <c r="E7" s="5">
        <f t="shared" si="2"/>
        <v>0.1529051987767584</v>
      </c>
      <c r="F7" s="1">
        <f t="shared" si="11"/>
        <v>293</v>
      </c>
      <c r="G7" s="5">
        <f t="shared" si="3"/>
        <v>0.89602446483180431</v>
      </c>
      <c r="H7" s="5">
        <f t="shared" si="4"/>
        <v>0.10397553516819574</v>
      </c>
      <c r="I7" s="1">
        <f t="shared" si="5"/>
        <v>82.45</v>
      </c>
      <c r="J7">
        <f t="shared" si="6"/>
        <v>4122.5</v>
      </c>
      <c r="K7">
        <f t="shared" si="7"/>
        <v>227.52293577981604</v>
      </c>
      <c r="L7">
        <f t="shared" si="8"/>
        <v>20.706674522346518</v>
      </c>
      <c r="M7">
        <f>(I7-$C$14)^3</f>
        <v>94.224867551227987</v>
      </c>
      <c r="N7">
        <f>(I7-$C$14)^4</f>
        <v>428.76636977439438</v>
      </c>
      <c r="P7">
        <f t="shared" si="1"/>
        <v>1035.3337261173258</v>
      </c>
      <c r="Q7">
        <f t="shared" si="9"/>
        <v>4711.243377561399</v>
      </c>
      <c r="R7">
        <f>N7*D7</f>
        <v>21438.31848871972</v>
      </c>
    </row>
    <row r="8" spans="1:19">
      <c r="A8">
        <v>5</v>
      </c>
      <c r="B8" s="1">
        <f t="shared" si="10"/>
        <v>84.45</v>
      </c>
      <c r="C8" s="1">
        <f t="shared" si="0"/>
        <v>88.45</v>
      </c>
      <c r="D8" s="1">
        <v>27</v>
      </c>
      <c r="E8" s="5">
        <f t="shared" si="2"/>
        <v>8.2568807339449546E-2</v>
      </c>
      <c r="F8" s="1">
        <f t="shared" si="11"/>
        <v>320</v>
      </c>
      <c r="G8" s="5">
        <f t="shared" si="3"/>
        <v>0.9785932721712538</v>
      </c>
      <c r="H8" s="5">
        <f t="shared" si="4"/>
        <v>2.1406727828746197E-2</v>
      </c>
      <c r="I8" s="1">
        <f t="shared" si="5"/>
        <v>86.45</v>
      </c>
      <c r="J8">
        <f t="shared" si="6"/>
        <v>2334.15</v>
      </c>
      <c r="K8">
        <f t="shared" si="7"/>
        <v>230.86238532110065</v>
      </c>
      <c r="L8">
        <f t="shared" si="8"/>
        <v>73.110344247117084</v>
      </c>
      <c r="M8">
        <f>(I8-$C$14)^3</f>
        <v>625.1269801680096</v>
      </c>
      <c r="N8">
        <f>(I8-$C$14)^4</f>
        <v>5345.1224359319658</v>
      </c>
      <c r="P8">
        <f t="shared" si="1"/>
        <v>1973.9792946721614</v>
      </c>
      <c r="Q8">
        <f t="shared" si="9"/>
        <v>16878.42846453626</v>
      </c>
      <c r="R8">
        <f>N8*D8</f>
        <v>144318.30577016308</v>
      </c>
    </row>
    <row r="9" spans="1:19">
      <c r="A9">
        <v>6</v>
      </c>
      <c r="B9" s="1">
        <f t="shared" si="10"/>
        <v>88.45</v>
      </c>
      <c r="C9" s="1">
        <f t="shared" si="0"/>
        <v>92.45</v>
      </c>
      <c r="D9" s="1">
        <v>7</v>
      </c>
      <c r="E9" s="5">
        <f t="shared" si="2"/>
        <v>2.1406727828746176E-2</v>
      </c>
      <c r="F9" s="1">
        <f t="shared" si="11"/>
        <v>327</v>
      </c>
      <c r="G9" s="5">
        <f t="shared" si="3"/>
        <v>1</v>
      </c>
      <c r="H9" s="5">
        <f t="shared" si="4"/>
        <v>0</v>
      </c>
      <c r="I9" s="1">
        <f t="shared" si="5"/>
        <v>90.45</v>
      </c>
      <c r="J9">
        <f t="shared" si="6"/>
        <v>633.15</v>
      </c>
      <c r="K9">
        <f t="shared" si="7"/>
        <v>87.853211009174245</v>
      </c>
      <c r="L9">
        <f t="shared" si="8"/>
        <v>157.51401397188764</v>
      </c>
      <c r="M9">
        <f>(I9-$C$14)^3</f>
        <v>1976.8731294820377</v>
      </c>
      <c r="N9">
        <f>(I9-$C$14)^4</f>
        <v>24810.664597536012</v>
      </c>
      <c r="P9">
        <f t="shared" si="1"/>
        <v>1102.5980978032135</v>
      </c>
      <c r="Q9">
        <f t="shared" si="9"/>
        <v>13838.111906374264</v>
      </c>
      <c r="R9">
        <f>N9*D9</f>
        <v>173674.65218275209</v>
      </c>
    </row>
    <row r="10" spans="1:19">
      <c r="B10" s="2"/>
      <c r="C10" s="2"/>
      <c r="D10" s="2"/>
      <c r="E10" s="5"/>
      <c r="F10" s="2"/>
      <c r="G10" s="5"/>
      <c r="H10" s="5"/>
      <c r="I10" s="2"/>
    </row>
    <row r="11" spans="1:19" ht="15.75" thickBot="1">
      <c r="A11" s="11"/>
      <c r="B11" s="6"/>
      <c r="C11" s="6"/>
      <c r="D11" s="6">
        <f>SUM(D4:D9)</f>
        <v>327</v>
      </c>
      <c r="E11" s="6"/>
      <c r="F11" s="6"/>
      <c r="G11" s="6"/>
      <c r="H11" s="6"/>
      <c r="I11" s="6"/>
      <c r="J11" s="7">
        <f>SUM(J4:J9)</f>
        <v>25473.150000000005</v>
      </c>
      <c r="K11" s="7">
        <f>SUM(K4:K9)</f>
        <v>1204.7706422018343</v>
      </c>
      <c r="L11" s="7"/>
      <c r="M11" s="7"/>
      <c r="N11" s="7"/>
      <c r="O11" s="7"/>
      <c r="P11" s="7">
        <f>SUM(P4:P9)</f>
        <v>7084.9174311926599</v>
      </c>
      <c r="Q11" s="7">
        <f>SUM(Q4:Q9)</f>
        <v>18858.404511404562</v>
      </c>
      <c r="R11" s="7">
        <f>SUM(R4:R9)</f>
        <v>444612.48617598449</v>
      </c>
    </row>
    <row r="12" spans="1:19" ht="15.75" thickTop="1"/>
    <row r="13" spans="1:19">
      <c r="B13" t="s">
        <v>3</v>
      </c>
      <c r="C13">
        <v>4</v>
      </c>
    </row>
    <row r="14" spans="1:19">
      <c r="B14" t="s">
        <v>11</v>
      </c>
      <c r="C14">
        <f>J11/D11</f>
        <v>77.899541284403682</v>
      </c>
    </row>
    <row r="15" spans="1:19">
      <c r="B15" t="s">
        <v>12</v>
      </c>
      <c r="C15">
        <f>((((D11/2)-F5)/D6)*C13)+B6</f>
        <v>77.332352941176467</v>
      </c>
    </row>
    <row r="16" spans="1:19">
      <c r="B16" t="s">
        <v>13</v>
      </c>
      <c r="C16">
        <f>((D5-D4)/((D5-D4)+(D5-D6))*C13)+B5</f>
        <v>76.019892473118276</v>
      </c>
    </row>
    <row r="17" spans="2:4">
      <c r="B17" t="s">
        <v>14</v>
      </c>
      <c r="C17">
        <f>K11/D11</f>
        <v>3.6843138905254871</v>
      </c>
    </row>
    <row r="18" spans="2:4">
      <c r="B18" t="s">
        <v>15</v>
      </c>
      <c r="C18">
        <f>P11/D11</f>
        <v>21.666414162668683</v>
      </c>
    </row>
    <row r="19" spans="2:4" ht="30">
      <c r="B19" s="4" t="s">
        <v>16</v>
      </c>
      <c r="C19">
        <f>SQRT(C18)</f>
        <v>4.6547195578969829</v>
      </c>
    </row>
    <row r="20" spans="2:4">
      <c r="B20" t="s">
        <v>26</v>
      </c>
      <c r="C20">
        <f>Q11/D11</f>
        <v>57.670961808576642</v>
      </c>
    </row>
    <row r="21" spans="2:4">
      <c r="B21" t="s">
        <v>24</v>
      </c>
      <c r="C21">
        <f>C20/((C19)^3)</f>
        <v>0.57184276862914396</v>
      </c>
    </row>
    <row r="22" spans="2:4">
      <c r="B22" t="s">
        <v>27</v>
      </c>
      <c r="C22">
        <f>R11/D11</f>
        <v>1359.6712115473531</v>
      </c>
    </row>
    <row r="23" spans="2:4">
      <c r="B23" t="s">
        <v>25</v>
      </c>
      <c r="C23">
        <f>C22/C19^4</f>
        <v>2.8964085516242339</v>
      </c>
    </row>
    <row r="24" spans="2:4">
      <c r="B24" t="s">
        <v>28</v>
      </c>
      <c r="C24" s="10">
        <f>(C19/C14)</f>
        <v>5.9752849389742263E-2</v>
      </c>
      <c r="D24" t="s">
        <v>37</v>
      </c>
    </row>
    <row r="25" spans="2:4">
      <c r="B25" t="s">
        <v>32</v>
      </c>
      <c r="C25" t="s">
        <v>33</v>
      </c>
    </row>
    <row r="26" spans="2:4">
      <c r="B26" t="s">
        <v>29</v>
      </c>
      <c r="C26" t="s">
        <v>34</v>
      </c>
    </row>
    <row r="27" spans="2:4">
      <c r="B27" t="s">
        <v>30</v>
      </c>
      <c r="C27" t="s">
        <v>35</v>
      </c>
    </row>
    <row r="28" spans="2:4">
      <c r="B28" t="s">
        <v>31</v>
      </c>
      <c r="C28" t="s">
        <v>36</v>
      </c>
    </row>
    <row r="29" spans="2:4">
      <c r="B29" t="s">
        <v>38</v>
      </c>
    </row>
    <row r="30" spans="2:4">
      <c r="B30" t="s">
        <v>39</v>
      </c>
    </row>
    <row r="31" spans="2:4">
      <c r="B31" t="s">
        <v>40</v>
      </c>
      <c r="C31" s="8" t="s">
        <v>41</v>
      </c>
      <c r="D31" t="s">
        <v>42</v>
      </c>
    </row>
  </sheetData>
  <mergeCells count="2">
    <mergeCell ref="B1:C1"/>
    <mergeCell ref="D1:I1"/>
  </mergeCells>
  <pageMargins left="0.23622047244094491" right="0.27559055118110237" top="0.43307086614173229" bottom="0.5511811023622047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0" sqref="I10"/>
    </sheetView>
  </sheetViews>
  <sheetFormatPr baseColWidth="10"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IPN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 STO. TOMAS</dc:creator>
  <cp:lastModifiedBy>ALUMNO</cp:lastModifiedBy>
  <cp:lastPrinted>2012-02-17T16:46:07Z</cp:lastPrinted>
  <dcterms:created xsi:type="dcterms:W3CDTF">2012-02-15T18:20:26Z</dcterms:created>
  <dcterms:modified xsi:type="dcterms:W3CDTF">2012-02-17T16:49:25Z</dcterms:modified>
</cp:coreProperties>
</file>